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20_dcf_3sessions\section1\"/>
    </mc:Choice>
  </mc:AlternateContent>
  <xr:revisionPtr revIDLastSave="0" documentId="8_{E65F3284-45C9-4F18-AE1F-98F3E9CAED8A}" xr6:coauthVersionLast="47" xr6:coauthVersionMax="47" xr10:uidLastSave="{00000000-0000-0000-0000-000000000000}"/>
  <bookViews>
    <workbookView xWindow="-96" yWindow="-96" windowWidth="23232" windowHeight="13872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  <c r="E34" i="1"/>
  <c r="I33" i="1"/>
  <c r="I32" i="1"/>
  <c r="H32" i="1"/>
  <c r="G32" i="1"/>
  <c r="F32" i="1"/>
  <c r="E32" i="1"/>
  <c r="I30" i="1"/>
  <c r="I29" i="1"/>
  <c r="H29" i="1"/>
  <c r="G29" i="1"/>
  <c r="F29" i="1"/>
  <c r="E29" i="1"/>
  <c r="I28" i="1"/>
  <c r="H28" i="1"/>
  <c r="G28" i="1"/>
  <c r="F28" i="1"/>
  <c r="E28" i="1"/>
  <c r="E27" i="1" a="1"/>
  <c r="E27" i="1" s="1"/>
  <c r="E25" i="1"/>
  <c r="E23" i="1"/>
  <c r="E18" i="1"/>
  <c r="E17" i="1"/>
  <c r="E16" i="1"/>
  <c r="I15" i="1"/>
  <c r="I14" i="1"/>
  <c r="H14" i="1"/>
  <c r="G14" i="1"/>
  <c r="F14" i="1"/>
  <c r="E14" i="1"/>
  <c r="I12" i="1"/>
  <c r="I11" i="1"/>
  <c r="H11" i="1"/>
  <c r="G11" i="1"/>
  <c r="F11" i="1"/>
  <c r="E11" i="1"/>
  <c r="I10" i="1"/>
  <c r="H10" i="1"/>
  <c r="G10" i="1"/>
  <c r="F10" i="1"/>
  <c r="E10" i="1"/>
  <c r="E9" i="1" a="1"/>
  <c r="E9" i="1" s="1"/>
  <c r="E7" i="1"/>
  <c r="E5" i="1"/>
  <c r="E4" i="1"/>
  <c r="E3" i="1"/>
  <c r="E2" i="1"/>
  <c r="J33" i="1"/>
  <c r="F5" i="1"/>
  <c r="F3" i="1"/>
  <c r="J32" i="1"/>
  <c r="F4" i="1"/>
  <c r="F2" i="1"/>
  <c r="J30" i="1"/>
  <c r="J29" i="1"/>
  <c r="J28" i="1"/>
  <c r="F25" i="1"/>
  <c r="F23" i="1"/>
  <c r="F18" i="1"/>
  <c r="F17" i="1"/>
  <c r="F16" i="1"/>
  <c r="J15" i="1"/>
  <c r="J14" i="1"/>
  <c r="J12" i="1"/>
  <c r="J11" i="1"/>
  <c r="J10" i="1"/>
  <c r="F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<sst xmlns="http://schemas.openxmlformats.org/spreadsheetml/2006/main" count="46" uniqueCount="42">
  <si>
    <t>Example 1: FCFF approach</t>
  </si>
  <si>
    <t>Inputs</t>
  </si>
  <si>
    <t>EBIT</t>
  </si>
  <si>
    <t>Depreciation</t>
  </si>
  <si>
    <t>CAPX</t>
  </si>
  <si>
    <t>change in NWC</t>
  </si>
  <si>
    <t>Debt (D)</t>
  </si>
  <si>
    <t>Nr of shares</t>
  </si>
  <si>
    <t>Current price per share</t>
  </si>
  <si>
    <t>Cost of debt (R_d)</t>
  </si>
  <si>
    <t>Market beta</t>
  </si>
  <si>
    <t>Rf</t>
  </si>
  <si>
    <t>Market risk premium</t>
  </si>
  <si>
    <t>Tax rate</t>
  </si>
  <si>
    <t>Assumptions</t>
  </si>
  <si>
    <t>H</t>
  </si>
  <si>
    <t>g1 (initial growth rate of FCFF)</t>
  </si>
  <si>
    <t>g (perpetual growth rate)</t>
  </si>
  <si>
    <t>Market cap (equity: E)</t>
  </si>
  <si>
    <t>Leverage (D / D + E)</t>
  </si>
  <si>
    <t>Cost of equity (R_e)</t>
  </si>
  <si>
    <t>WACC</t>
  </si>
  <si>
    <t>FCFF_t (most recent FYE)</t>
  </si>
  <si>
    <t>t+</t>
  </si>
  <si>
    <t>Forecasted FCFF</t>
  </si>
  <si>
    <t xml:space="preserve">Discount factor </t>
  </si>
  <si>
    <t>Terminal value</t>
  </si>
  <si>
    <t>PV of FCFF</t>
  </si>
  <si>
    <t>PV of terminal value</t>
  </si>
  <si>
    <t>Total intrinsic value of the FIRM</t>
  </si>
  <si>
    <t>Intrinsic value of equity</t>
  </si>
  <si>
    <t>Intrinsic value per share</t>
  </si>
  <si>
    <t>Example 2: FCFE approach</t>
  </si>
  <si>
    <t>Inputs (same as in Example 1)</t>
  </si>
  <si>
    <t>Interest expense</t>
  </si>
  <si>
    <t>Prior debt outstanding (D_t-1)</t>
  </si>
  <si>
    <t>Debt issuance</t>
  </si>
  <si>
    <t>FCFE</t>
  </si>
  <si>
    <t>Forecasted FCFE</t>
  </si>
  <si>
    <t>Discount factor</t>
  </si>
  <si>
    <t>PV of FCFE</t>
  </si>
  <si>
    <t>Total intrinsic value of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</si>
</sst>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right"/>
    </xf>
    <xf numFmtId="2" fontId="0" fillId="0" borderId="0" xfId="0" applyNumberFormat="1"/>
    <xf numFmtId="0" fontId="1" fillId="0" borderId="0" xfId="0" applyFont="1"/>
    <xf numFmtId="0" fontId="1" fillId="2" borderId="0" xfId="0" applyFont="1" applyFill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"/>
  <sheetViews>
    <sheetView tabSelected="1" topLeftCell="A5" zoomScale="130" zoomScaleNormal="130" workbookViewId="0">
      <selection activeCell="D27" sqref="D27"/>
    </sheetView>
  </sheetViews>
  <sheetFormatPr defaultRowHeight="14.4" x14ac:dyDescent="0.55000000000000004"/>
  <cols>
    <col min="1" max="1" width="33.3671875" customWidth="1"/>
    <col min="4" max="4" width="26.68359375" customWidth="1"/>
  </cols>
  <sheetData>
    <row r="1" spans="1:12" x14ac:dyDescent="0.5500000000000000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x14ac:dyDescent="0.55000000000000004">
      <c r="A2" s="5" t="s">
        <v>1</v>
      </c>
      <c r="B2" s="5"/>
      <c r="D2" t="s">
        <v>18</v>
      </c>
      <c r="E2">
        <f>B9 * B8</f>
        <v>400</v>
      </c>
      <c r="F2" t="str">
        <f ca="1">_xlfn.FORMULATEXT(E2)</f>
        <v>=B9 * B8</v>
      </c>
    </row>
    <row r="3" spans="1:12" x14ac:dyDescent="0.55000000000000004">
      <c r="A3" t="s">
        <v>2</v>
      </c>
      <c r="B3">
        <v>100</v>
      </c>
      <c r="D3" t="s">
        <v>19</v>
      </c>
      <c r="E3">
        <f>B7 / (B7+E2)</f>
        <v>0.14893617021276595</v>
      </c>
      <c r="F3" t="str">
        <f ca="1">_xlfn.FORMULATEXT(E3)</f>
        <v>=B7 / (B7+E2)</v>
      </c>
    </row>
    <row r="4" spans="1:12" x14ac:dyDescent="0.55000000000000004">
      <c r="A4" t="s">
        <v>3</v>
      </c>
      <c r="B4">
        <v>10</v>
      </c>
      <c r="D4" t="s">
        <v>20</v>
      </c>
      <c r="E4">
        <f>B12 + B11 * B13</f>
        <v>7.2999999999999995E-2</v>
      </c>
      <c r="F4" t="str">
        <f ca="1">_xlfn.FORMULATEXT(E4)</f>
        <v>=B12 + B11 * B13</v>
      </c>
    </row>
    <row r="5" spans="1:12" x14ac:dyDescent="0.55000000000000004">
      <c r="A5" t="s">
        <v>4</v>
      </c>
      <c r="B5">
        <v>20</v>
      </c>
      <c r="D5" s="3" t="s">
        <v>21</v>
      </c>
      <c r="E5" s="3">
        <f>E3 * B10 * (1 - B14) + (1-E3) * E4</f>
        <v>6.5255319148936161E-2</v>
      </c>
      <c r="F5" t="str">
        <f ca="1">_xlfn.FORMULATEXT(E5)</f>
        <v>=E3 * B10 * (1 - B14) + (1-E3) * E4</v>
      </c>
    </row>
    <row r="6" spans="1:12" x14ac:dyDescent="0.55000000000000004">
      <c r="A6" t="s">
        <v>5</v>
      </c>
      <c r="B6">
        <v>5</v>
      </c>
    </row>
    <row r="7" spans="1:12" x14ac:dyDescent="0.55000000000000004">
      <c r="A7" t="s">
        <v>6</v>
      </c>
      <c r="B7">
        <v>70</v>
      </c>
      <c r="D7" s="3" t="s">
        <v>22</v>
      </c>
      <c r="E7" s="3">
        <f>B3 * (1 - B14) + B4 - B5 - B6</f>
        <v>55</v>
      </c>
      <c r="F7" t="str">
        <f ca="1">_xlfn.FORMULATEXT(E7)</f>
        <v>=B3 * (1 - B14) + B4 - B5 - B6</v>
      </c>
    </row>
    <row r="8" spans="1:12" x14ac:dyDescent="0.55000000000000004">
      <c r="A8" t="s">
        <v>7</v>
      </c>
      <c r="B8">
        <v>2</v>
      </c>
    </row>
    <row r="9" spans="1:12" x14ac:dyDescent="0.55000000000000004">
      <c r="A9" t="s">
        <v>8</v>
      </c>
      <c r="B9">
        <v>200</v>
      </c>
      <c r="D9" s="1" t="s">
        <v>23</v>
      </c>
      <c r="E9" cm="1">
        <f t="array" ref="E9:I9">_xlfn.SEQUENCE(1, B17)</f>
        <v>1</v>
      </c>
      <c r="F9">
        <v>2</v>
      </c>
      <c r="G9">
        <v>3</v>
      </c>
      <c r="H9">
        <v>4</v>
      </c>
      <c r="I9">
        <v>5</v>
      </c>
    </row>
    <row r="10" spans="1:12" x14ac:dyDescent="0.55000000000000004">
      <c r="A10" t="s">
        <v>9</v>
      </c>
      <c r="B10">
        <v>0.03</v>
      </c>
      <c r="D10" t="s">
        <v>24</v>
      </c>
      <c r="E10">
        <f>$E$7 * (1 + $B$18) ^ E9</f>
        <v>60.500000000000007</v>
      </c>
      <c r="F10" s="2">
        <f t="shared" ref="F10:I10" si="0">$E$7 * (1 + $B$18) ^ F9</f>
        <v>66.550000000000011</v>
      </c>
      <c r="G10" s="2">
        <f t="shared" si="0"/>
        <v>73.205000000000027</v>
      </c>
      <c r="H10" s="2">
        <f t="shared" si="0"/>
        <v>80.525500000000022</v>
      </c>
      <c r="I10" s="2">
        <f t="shared" si="0"/>
        <v>88.578050000000033</v>
      </c>
      <c r="J10" s="2" t="str">
        <f ca="1">_xlfn.FORMULATEXT(I10)</f>
        <v>=$E$7 * (1 + $B$18) ^ I9</v>
      </c>
    </row>
    <row r="11" spans="1:12" x14ac:dyDescent="0.55000000000000004">
      <c r="A11" t="s">
        <v>10</v>
      </c>
      <c r="B11">
        <v>1.2</v>
      </c>
      <c r="D11" t="s">
        <v>25</v>
      </c>
      <c r="E11">
        <f>(1 + $E$5)^E9</f>
        <v>1.0652553191489362</v>
      </c>
      <c r="F11">
        <f t="shared" ref="F11:I11" si="1">(1 + $E$5)^F9</f>
        <v>1.134768894975102</v>
      </c>
      <c r="G11">
        <f t="shared" si="1"/>
        <v>1.2088186013769879</v>
      </c>
      <c r="H11">
        <f t="shared" si="1"/>
        <v>1.2877004450030141</v>
      </c>
      <c r="I11">
        <f t="shared" si="1"/>
        <v>1.3717297485099129</v>
      </c>
      <c r="J11" s="2" t="str">
        <f ca="1">_xlfn.FORMULATEXT(I11)</f>
        <v>=(1 + $E$5)^I9</v>
      </c>
    </row>
    <row r="12" spans="1:12" x14ac:dyDescent="0.55000000000000004">
      <c r="A12" t="s">
        <v>11</v>
      </c>
      <c r="B12">
        <v>1E-3</v>
      </c>
      <c r="D12" t="s">
        <v>26</v>
      </c>
      <c r="I12">
        <f>I10 * (1+B19) / (E5 - B19)</f>
        <v>3647.5948475147461</v>
      </c>
      <c r="J12" s="2" t="str">
        <f ca="1">_xlfn.FORMULATEXT(I12)</f>
        <v>=I10 * (1+B19) / (E5 - B19)</v>
      </c>
    </row>
    <row r="13" spans="1:12" x14ac:dyDescent="0.55000000000000004">
      <c r="A13" t="s">
        <v>12</v>
      </c>
      <c r="B13">
        <v>0.06</v>
      </c>
    </row>
    <row r="14" spans="1:12" x14ac:dyDescent="0.55000000000000004">
      <c r="A14" t="s">
        <v>13</v>
      </c>
      <c r="B14">
        <v>0.3</v>
      </c>
      <c r="D14" t="s">
        <v>27</v>
      </c>
      <c r="E14">
        <f>E10 / E11</f>
        <v>56.793896179119983</v>
      </c>
      <c r="F14">
        <f t="shared" ref="F14:I14" si="2">F10 / F11</f>
        <v>58.646302603721075</v>
      </c>
      <c r="G14">
        <f t="shared" si="2"/>
        <v>60.55912766118162</v>
      </c>
      <c r="H14">
        <f t="shared" si="2"/>
        <v>62.534341983404019</v>
      </c>
      <c r="I14">
        <f t="shared" si="2"/>
        <v>64.573980477000575</v>
      </c>
      <c r="J14" s="2" t="str">
        <f ca="1">_xlfn.FORMULATEXT(I14)</f>
        <v>=I10 / I11</v>
      </c>
    </row>
    <row r="15" spans="1:12" x14ac:dyDescent="0.55000000000000004">
      <c r="D15" t="s">
        <v>28</v>
      </c>
      <c r="I15">
        <f>I12 / I11</f>
        <v>2659.1206113865119</v>
      </c>
      <c r="J15" s="2" t="str">
        <f ca="1">_xlfn.FORMULATEXT(I15)</f>
        <v>=I12 / I11</v>
      </c>
    </row>
    <row r="16" spans="1:12" x14ac:dyDescent="0.55000000000000004">
      <c r="A16" s="5" t="s">
        <v>14</v>
      </c>
      <c r="B16" s="5"/>
      <c r="D16" t="s">
        <v>29</v>
      </c>
      <c r="E16">
        <f>SUM(E14:I14) + I15</f>
        <v>2962.228260290939</v>
      </c>
      <c r="F16" s="2" t="str">
        <f ca="1">_xlfn.FORMULATEXT(E16)</f>
        <v>=SUM(E14:I14) + I15</v>
      </c>
    </row>
    <row r="17" spans="1:12" x14ac:dyDescent="0.55000000000000004">
      <c r="A17" t="s">
        <v>15</v>
      </c>
      <c r="B17">
        <v>5</v>
      </c>
      <c r="D17" t="s">
        <v>30</v>
      </c>
      <c r="E17">
        <f>E16 - B7</f>
        <v>2892.228260290939</v>
      </c>
      <c r="F17" s="2" t="str">
        <f ca="1">_xlfn.FORMULATEXT(E17)</f>
        <v>=E16 - B7</v>
      </c>
    </row>
    <row r="18" spans="1:12" x14ac:dyDescent="0.55000000000000004">
      <c r="A18" t="s">
        <v>16</v>
      </c>
      <c r="B18">
        <v>0.1</v>
      </c>
      <c r="D18" s="3" t="s">
        <v>31</v>
      </c>
      <c r="E18" s="3">
        <f>E17 / B8</f>
        <v>1446.1141301454695</v>
      </c>
      <c r="F18" s="2" t="str">
        <f ca="1">_xlfn.FORMULATEXT(E18)</f>
        <v>=E17 / B8</v>
      </c>
    </row>
    <row r="19" spans="1:12" x14ac:dyDescent="0.55000000000000004">
      <c r="A19" t="s">
        <v>17</v>
      </c>
      <c r="B19">
        <v>0.04</v>
      </c>
    </row>
    <row r="21" spans="1:12" x14ac:dyDescent="0.55000000000000004">
      <c r="A21" s="4" t="s">
        <v>32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pans="1:12" x14ac:dyDescent="0.55000000000000004">
      <c r="A22" t="s">
        <v>33</v>
      </c>
    </row>
    <row r="23" spans="1:12" x14ac:dyDescent="0.55000000000000004">
      <c r="A23" t="s">
        <v>34</v>
      </c>
      <c r="B23">
        <v>10</v>
      </c>
      <c r="D23" t="s">
        <v>36</v>
      </c>
      <c r="E23">
        <f>B7 - B24</f>
        <v>20</v>
      </c>
      <c r="F23" t="str">
        <f ca="1">_xlfn.FORMULATEXT(E23)</f>
        <v>=B7 - B24</v>
      </c>
    </row>
    <row r="24" spans="1:12" x14ac:dyDescent="0.55000000000000004">
      <c r="A24" t="s">
        <v>35</v>
      </c>
      <c r="B24">
        <v>50</v>
      </c>
    </row>
    <row r="25" spans="1:12" x14ac:dyDescent="0.55000000000000004">
      <c r="D25" t="s">
        <v>37</v>
      </c>
      <c r="E25">
        <f>E7 - B23*(1-B14) + E23</f>
        <v>68</v>
      </c>
      <c r="F25" t="str">
        <f ca="1">_xlfn.FORMULATEXT(E25)</f>
        <v>=E7 - B23*(1-B14) + E23</v>
      </c>
    </row>
    <row r="27" spans="1:12" x14ac:dyDescent="0.55000000000000004">
      <c r="D27" s="1" t="s">
        <v>23</v>
      </c>
      <c r="E27" cm="1">
        <f t="array" ref="E27:I27">_xlfn.SEQUENCE(1,B17)</f>
        <v>1</v>
      </c>
      <c r="F27">
        <v>2</v>
      </c>
      <c r="G27">
        <v>3</v>
      </c>
      <c r="H27">
        <v>4</v>
      </c>
      <c r="I27">
        <v>5</v>
      </c>
    </row>
    <row r="28" spans="1:12" x14ac:dyDescent="0.55000000000000004">
      <c r="D28" t="s">
        <v>38</v>
      </c>
      <c r="E28">
        <f>$E$25 * (1 + $B$18)^E27</f>
        <v>74.800000000000011</v>
      </c>
      <c r="F28">
        <f t="shared" ref="F28:I28" si="3">$E$25 * (1 + $B$18)^F27</f>
        <v>82.280000000000015</v>
      </c>
      <c r="G28">
        <f t="shared" si="3"/>
        <v>90.508000000000024</v>
      </c>
      <c r="H28">
        <f t="shared" si="3"/>
        <v>99.558800000000033</v>
      </c>
      <c r="I28">
        <f t="shared" si="3"/>
        <v>109.51468000000004</v>
      </c>
      <c r="J28" t="str">
        <f ca="1">_xlfn.FORMULATEXT(I28)</f>
        <v>=$E$25 * (1 + $B$18)^I27</v>
      </c>
    </row>
    <row r="29" spans="1:12" x14ac:dyDescent="0.55000000000000004">
      <c r="D29" t="s">
        <v>39</v>
      </c>
      <c r="E29">
        <f>(1+$E$4)^E27</f>
        <v>1.073</v>
      </c>
      <c r="F29">
        <f t="shared" ref="F29:I29" si="4">(1+$E$4)^F27</f>
        <v>1.1513289999999998</v>
      </c>
      <c r="G29">
        <f t="shared" si="4"/>
        <v>1.2353760169999997</v>
      </c>
      <c r="H29">
        <f t="shared" si="4"/>
        <v>1.3255584662409996</v>
      </c>
      <c r="I29">
        <f t="shared" si="4"/>
        <v>1.4223242342765925</v>
      </c>
      <c r="J29" t="str">
        <f t="shared" ref="J29:J30" ca="1" si="5">_xlfn.FORMULATEXT(I29)</f>
        <v>=(1+$E$4)^I27</v>
      </c>
    </row>
    <row r="30" spans="1:12" x14ac:dyDescent="0.55000000000000004">
      <c r="D30" t="s">
        <v>26</v>
      </c>
      <c r="I30">
        <f>I28 * (1 + B19) / (E4 - B19)</f>
        <v>3451.3717333333352</v>
      </c>
      <c r="J30" t="str">
        <f t="shared" ca="1" si="5"/>
        <v>=I28 * (1 + B19) / (E4 - B19)</v>
      </c>
    </row>
    <row r="32" spans="1:12" x14ac:dyDescent="0.55000000000000004">
      <c r="D32" t="s">
        <v>40</v>
      </c>
      <c r="E32">
        <f>E28 / E29</f>
        <v>69.71109040074559</v>
      </c>
      <c r="F32">
        <f t="shared" ref="F32:I32" si="6">F28 / F29</f>
        <v>71.465237130307699</v>
      </c>
      <c r="G32">
        <f t="shared" si="6"/>
        <v>73.263523619141168</v>
      </c>
      <c r="H32">
        <f t="shared" si="6"/>
        <v>75.107060560163376</v>
      </c>
      <c r="I32">
        <f t="shared" si="6"/>
        <v>76.996986594762092</v>
      </c>
      <c r="J32" t="str">
        <f t="shared" ref="J32:J33" ca="1" si="7">_xlfn.FORMULATEXT(I32)</f>
        <v>=I28 / I29</v>
      </c>
    </row>
    <row r="33" spans="4:10" x14ac:dyDescent="0.55000000000000004">
      <c r="D33" t="s">
        <v>28</v>
      </c>
      <c r="I33">
        <f>I30 / I29</f>
        <v>2426.5716987440178</v>
      </c>
      <c r="J33" t="str">
        <f t="shared" ca="1" si="7"/>
        <v>=I30 / I29</v>
      </c>
    </row>
    <row r="34" spans="4:10" x14ac:dyDescent="0.55000000000000004">
      <c r="D34" t="s">
        <v>41</v>
      </c>
      <c r="E34">
        <f>SUM(E32:I32)+I33</f>
        <v>2793.1155970491377</v>
      </c>
    </row>
    <row r="35" spans="4:10" x14ac:dyDescent="0.55000000000000004">
      <c r="D35" s="3" t="s">
        <v>31</v>
      </c>
      <c r="E35" s="3">
        <f>E34 / B8</f>
        <v>1396.5577985245689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Mihai Ion</dc:creator>
  <cp:lastModifiedBy>Ion, Mihai B.</cp:lastModifiedBy>
  <dcterms:created xsi:type="dcterms:W3CDTF">2015-06-05T18:17:20Z</dcterms:created>
  <dcterms:modified xsi:type="dcterms:W3CDTF">2026-04-28T17:45:49Z</dcterms:modified>
</cp:coreProperties>
</file>